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janko\Desktop\"/>
    </mc:Choice>
  </mc:AlternateContent>
  <xr:revisionPtr revIDLastSave="0" documentId="13_ncr:1_{F175332B-90AC-4102-A725-039FFFAC1B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dukt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8" l="1"/>
  <c r="C20" i="8"/>
  <c r="C40" i="8"/>
  <c r="C11" i="8" s="1"/>
  <c r="C42" i="8"/>
  <c r="C38" i="8"/>
  <c r="C24" i="8"/>
  <c r="C13" i="8" s="1"/>
  <c r="C22" i="8"/>
  <c r="C23" i="8" s="1"/>
  <c r="C18" i="8"/>
  <c r="C19" i="8" s="1"/>
  <c r="D23" i="8"/>
  <c r="D21" i="8"/>
  <c r="D19" i="8"/>
  <c r="C34" i="8"/>
  <c r="C36" i="8"/>
  <c r="C41" i="8" s="1"/>
  <c r="C39" i="8" l="1"/>
  <c r="C9" i="8"/>
  <c r="D9" i="8" s="1"/>
  <c r="C10" i="8"/>
  <c r="D10" i="8" s="1"/>
  <c r="C12" i="8"/>
  <c r="D12" i="8" s="1"/>
  <c r="C21" i="8"/>
  <c r="D11" i="8"/>
  <c r="D13" i="8"/>
  <c r="C8" i="8" l="1"/>
  <c r="D8" i="8" s="1"/>
</calcChain>
</file>

<file path=xl/sharedStrings.xml><?xml version="1.0" encoding="utf-8"?>
<sst xmlns="http://schemas.openxmlformats.org/spreadsheetml/2006/main" count="124" uniqueCount="51">
  <si>
    <t>%</t>
  </si>
  <si>
    <t>Pozycja</t>
  </si>
  <si>
    <t>j.m.</t>
  </si>
  <si>
    <t>Oznaczenia kolorowe</t>
  </si>
  <si>
    <t xml:space="preserve">Komórki o żółtym tle zawierają dane wsadowe do dowolnej modyfikacji </t>
  </si>
  <si>
    <t>Cechy kluczowe produktów referencyjnych</t>
  </si>
  <si>
    <t>Mocznik - zawartość N</t>
  </si>
  <si>
    <t>Mocznik - cena jednostkowa</t>
  </si>
  <si>
    <t>Słoma - zawartość materii organicznej</t>
  </si>
  <si>
    <t>Wapno nawozowe węglanowe - zawartość Ca</t>
  </si>
  <si>
    <t>Zawartość suchej masy</t>
  </si>
  <si>
    <t>Sól potasowa 60 - zawartość K</t>
  </si>
  <si>
    <t>Sól potasowa 60 - cena jednostkowa</t>
  </si>
  <si>
    <r>
      <t xml:space="preserve"> - w przeliczeniu na P</t>
    </r>
    <r>
      <rPr>
        <i/>
        <vertAlign val="sub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O</t>
    </r>
    <r>
      <rPr>
        <i/>
        <vertAlign val="subscript"/>
        <sz val="11"/>
        <color theme="1"/>
        <rFont val="Calibri"/>
        <family val="2"/>
        <charset val="238"/>
        <scheme val="minor"/>
      </rPr>
      <t xml:space="preserve">5 </t>
    </r>
    <r>
      <rPr>
        <i/>
        <sz val="11"/>
        <color theme="1"/>
        <rFont val="Calibri"/>
        <family val="2"/>
        <charset val="238"/>
        <scheme val="minor"/>
      </rPr>
      <t>:</t>
    </r>
  </si>
  <si>
    <r>
      <t xml:space="preserve"> - w przeliczeniu na K</t>
    </r>
    <r>
      <rPr>
        <i/>
        <vertAlign val="sub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O :</t>
    </r>
  </si>
  <si>
    <t xml:space="preserve"> - w przeliczeniu na CaO:</t>
  </si>
  <si>
    <t>Fosforan amonu  - zawartość N</t>
  </si>
  <si>
    <t>Fosforan amonu - cena jednostkowa</t>
  </si>
  <si>
    <t>Fosforan amonu - zawartość P</t>
  </si>
  <si>
    <t>Słoma - cena jednostkowa</t>
  </si>
  <si>
    <t>Wapno nawozowe węglanowe - cena jednostkowa</t>
  </si>
  <si>
    <t>Cena jednostkowa N</t>
  </si>
  <si>
    <t>Cena jednostkowa P</t>
  </si>
  <si>
    <t>Cena jednostkowa K</t>
  </si>
  <si>
    <t>Cena jednostkowa Ca</t>
  </si>
  <si>
    <t>Cena jednostkowa materii organicznej</t>
  </si>
  <si>
    <t>ND</t>
  </si>
  <si>
    <t>Źródło</t>
  </si>
  <si>
    <t>z wyliczeń</t>
  </si>
  <si>
    <t>https://www.notowania.kpodr.pl/notowania_pokaz,,,,a-=-ba-=-ba-=-ba-=-b41.html#notowania_tresc</t>
  </si>
  <si>
    <t>wiedza ogólna</t>
  </si>
  <si>
    <t>https://igrit.pl/kategoria/gielda-zbozowa-sloma-248</t>
  </si>
  <si>
    <t>z wyliczeń, pomniejszono o cenę jednostkową N wpływającą na cenę fosforanu amonu</t>
  </si>
  <si>
    <t>W masie świeżej</t>
  </si>
  <si>
    <t>W masie suchej</t>
  </si>
  <si>
    <t>Kolor biały sygnalizuje dane wynikające ze zmiennych i algorytmu modelu - *nie* modyfikować</t>
  </si>
  <si>
    <t>Zawartość materii organicznej w produkcie</t>
  </si>
  <si>
    <t>MIKROBIOTECH - ELIMINUJEMY ODPADY, TWORZYMY OSZCZĘDNOŚCI
662 127 637 | biuro@mikrobiotech.pl | www.mikrobiotech.pl</t>
  </si>
  <si>
    <t>zł netto/t</t>
  </si>
  <si>
    <t>Zawartości składników nawozowych w produkcie lub osadzie</t>
  </si>
  <si>
    <t>Zawartość N ogólnego w produkcie lub osadzie</t>
  </si>
  <si>
    <t>Zawartość P w produkcie lub osadzie</t>
  </si>
  <si>
    <t>Zawartość K w produkcie lub osadzie</t>
  </si>
  <si>
    <t>Zawartość Ca w produkcie lub osadzie</t>
  </si>
  <si>
    <t>z wyników badań produktu lub osadu</t>
  </si>
  <si>
    <t>Podsumowanie - wartość finansowa składników nawozowych produktu lub osadu, w tym:</t>
  </si>
  <si>
    <t xml:space="preserve"> - wartość wynikająca z zawartości N</t>
  </si>
  <si>
    <t xml:space="preserve"> - wartość wynikająca z zawartości P</t>
  </si>
  <si>
    <t xml:space="preserve"> - wartość wynikająca z zawartości K</t>
  </si>
  <si>
    <t xml:space="preserve"> - wartość wynikająca z zawartości Ca</t>
  </si>
  <si>
    <t xml:space="preserve"> - wartość wynikająca z zawartości materii organicznej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</si>
</sst>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2E74B5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vertAlign val="subscript"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165" fontId="0" fillId="2" borderId="0" xfId="2" applyNumberFormat="1" applyFont="1" applyFill="1"/>
    <xf numFmtId="165" fontId="0" fillId="0" borderId="0" xfId="0" applyNumberFormat="1"/>
    <xf numFmtId="0" fontId="4" fillId="3" borderId="0" xfId="0" applyFont="1" applyFill="1"/>
    <xf numFmtId="2" fontId="0" fillId="0" borderId="0" xfId="0" applyNumberFormat="1"/>
    <xf numFmtId="0" fontId="4" fillId="0" borderId="0" xfId="0" applyFont="1"/>
    <xf numFmtId="164" fontId="0" fillId="0" borderId="0" xfId="0" applyNumberFormat="1"/>
    <xf numFmtId="9" fontId="0" fillId="4" borderId="0" xfId="0" applyNumberFormat="1" applyFill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2" fontId="8" fillId="0" borderId="0" xfId="0" applyNumberFormat="1" applyFont="1"/>
    <xf numFmtId="0" fontId="9" fillId="0" borderId="0" xfId="0" applyFont="1"/>
    <xf numFmtId="166" fontId="0" fillId="2" borderId="0" xfId="1" applyNumberFormat="1" applyFont="1" applyFill="1"/>
    <xf numFmtId="9" fontId="0" fillId="2" borderId="0" xfId="1" applyFont="1" applyFill="1"/>
    <xf numFmtId="0" fontId="10" fillId="0" borderId="0" xfId="0" applyFont="1"/>
    <xf numFmtId="0" fontId="12" fillId="0" borderId="0" xfId="0" applyFont="1"/>
    <xf numFmtId="166" fontId="10" fillId="0" borderId="0" xfId="1" applyNumberFormat="1" applyFont="1" applyFill="1"/>
    <xf numFmtId="9" fontId="10" fillId="0" borderId="0" xfId="1" applyFont="1"/>
    <xf numFmtId="9" fontId="0" fillId="0" borderId="0" xfId="0" applyNumberFormat="1"/>
    <xf numFmtId="2" fontId="8" fillId="0" borderId="0" xfId="0" applyNumberFormat="1" applyFont="1" applyAlignment="1">
      <alignment horizontal="center"/>
    </xf>
    <xf numFmtId="166" fontId="0" fillId="0" borderId="0" xfId="1" applyNumberFormat="1" applyFont="1" applyFill="1"/>
    <xf numFmtId="9" fontId="10" fillId="0" borderId="0" xfId="1" applyFont="1" applyFill="1"/>
    <xf numFmtId="0" fontId="13" fillId="0" borderId="0" xfId="9"/>
    <xf numFmtId="2" fontId="9" fillId="0" borderId="0" xfId="0" applyNumberFormat="1" applyFont="1"/>
    <xf numFmtId="43" fontId="0" fillId="0" borderId="0" xfId="2" applyFont="1"/>
    <xf numFmtId="0" fontId="5" fillId="0" borderId="0" xfId="0" applyFont="1" applyAlignment="1">
      <alignment horizontal="center" vertical="center" wrapText="1"/>
    </xf>
  </cellXfs>
  <cellStyles count="10">
    <cellStyle name="Dziesiętny" xfId="2" builtinId="3"/>
    <cellStyle name="Dziesiętny 2" xfId="5" xr:uid="{FF00BB11-76ED-4351-BB47-E91F02F1B2D9}"/>
    <cellStyle name="Dziesiętny 3" xfId="8" xr:uid="{D7839520-7877-4FE3-9CBC-E06CCEA2BE1C}"/>
    <cellStyle name="Hiperłącze" xfId="9" builtinId="8"/>
    <cellStyle name="Normalny" xfId="0" builtinId="0"/>
    <cellStyle name="Normalny 2" xfId="3" xr:uid="{F166D28B-118E-4065-85F7-F37E1EF5B0FB}"/>
    <cellStyle name="Normalny 3" xfId="6" xr:uid="{AE529ECC-3667-4D6C-B54D-6EAAC7262573}"/>
    <cellStyle name="Procentowy" xfId="1" builtinId="5"/>
    <cellStyle name="Procentowy 2" xfId="4" xr:uid="{B696FA9F-2216-4B19-AFBE-12BDCA9ADF0A}"/>
    <cellStyle name="Procentowy 3" xfId="7" xr:uid="{9E503157-74E4-4D9F-B708-8B89AB75BD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789570</xdr:colOff>
      <xdr:row>0</xdr:row>
      <xdr:rowOff>720000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41A14A4-80F7-4593-B3BF-AAF33D77D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957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towania.kpodr.pl/notowania_pokaz,,,,a-=-ba-=-ba-=-ba-=-b41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notowania.kpodr.pl/notowania_pokaz,,,,a-=-ba-=-ba-=-ba-=-b41.html" TargetMode="External"/><Relationship Id="rId1" Type="http://schemas.openxmlformats.org/officeDocument/2006/relationships/hyperlink" Target="https://www.notowania.kpodr.pl/notowania_pokaz,,,,a-=-ba-=-ba-=-ba-=-b41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grit.pl/kategoria/gielda-zbozowa-sloma-248" TargetMode="External"/><Relationship Id="rId4" Type="http://schemas.openxmlformats.org/officeDocument/2006/relationships/hyperlink" Target="https://www.notowania.kpodr.pl/notowania_pokaz,,,,a-=-ba-=-ba-=-ba-=-b4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15229-D994-47D3-8471-DC9F7FD62A3C}">
  <dimension ref="A1:F51"/>
  <sheetViews>
    <sheetView tabSelected="1" zoomScale="70" zoomScaleNormal="70" workbookViewId="0">
      <selection activeCell="E6" sqref="E6"/>
    </sheetView>
  </sheetViews>
  <sheetFormatPr defaultRowHeight="14.5" outlineLevelRow="1" x14ac:dyDescent="0.35"/>
  <cols>
    <col min="1" max="1" width="97.7265625" bestFit="1" customWidth="1"/>
    <col min="2" max="2" width="12.7265625" bestFit="1" customWidth="1"/>
    <col min="3" max="4" width="18" customWidth="1"/>
    <col min="5" max="5" width="92.7265625" customWidth="1"/>
    <col min="7" max="7" width="11.6328125" bestFit="1" customWidth="1"/>
  </cols>
  <sheetData>
    <row r="1" spans="1:6" ht="58.5" customHeight="1" x14ac:dyDescent="0.35">
      <c r="A1" s="27" t="s">
        <v>37</v>
      </c>
    </row>
    <row r="2" spans="1:6" ht="14" customHeight="1" outlineLevel="1" x14ac:dyDescent="0.35">
      <c r="A2" s="4" t="s">
        <v>3</v>
      </c>
    </row>
    <row r="3" spans="1:6" ht="14" customHeight="1" outlineLevel="1" x14ac:dyDescent="0.35">
      <c r="A3" s="1" t="s">
        <v>4</v>
      </c>
    </row>
    <row r="4" spans="1:6" ht="14" customHeight="1" outlineLevel="1" x14ac:dyDescent="0.35">
      <c r="A4" t="s">
        <v>35</v>
      </c>
    </row>
    <row r="5" spans="1:6" ht="14" customHeight="1" x14ac:dyDescent="0.35">
      <c r="A5" s="6" t="s">
        <v>3</v>
      </c>
    </row>
    <row r="7" spans="1:6" x14ac:dyDescent="0.35">
      <c r="A7" t="s">
        <v>1</v>
      </c>
      <c r="B7" t="s">
        <v>2</v>
      </c>
      <c r="C7" s="12" t="s">
        <v>33</v>
      </c>
      <c r="D7" s="12" t="s">
        <v>34</v>
      </c>
      <c r="E7" t="s">
        <v>27</v>
      </c>
    </row>
    <row r="8" spans="1:6" x14ac:dyDescent="0.35">
      <c r="A8" s="9" t="s">
        <v>45</v>
      </c>
      <c r="B8" s="9" t="s">
        <v>38</v>
      </c>
      <c r="C8" s="10">
        <f>SUM(C9:C13)</f>
        <v>208.45178927469902</v>
      </c>
      <c r="D8" s="25">
        <f>C8/$C$16</f>
        <v>1158.0654959705503</v>
      </c>
      <c r="E8" t="s">
        <v>28</v>
      </c>
    </row>
    <row r="9" spans="1:6" x14ac:dyDescent="0.35">
      <c r="A9" s="11" t="s">
        <v>46</v>
      </c>
      <c r="B9" s="11" t="s">
        <v>38</v>
      </c>
      <c r="C9" s="12">
        <f>C17*C38</f>
        <v>96.847826086956516</v>
      </c>
      <c r="D9" s="12">
        <f t="shared" ref="D9:D13" si="0">C9/$C$16</f>
        <v>538.04347826086951</v>
      </c>
      <c r="E9" t="s">
        <v>28</v>
      </c>
      <c r="F9" s="20"/>
    </row>
    <row r="10" spans="1:6" x14ac:dyDescent="0.35">
      <c r="A10" s="11" t="s">
        <v>47</v>
      </c>
      <c r="B10" s="11" t="s">
        <v>38</v>
      </c>
      <c r="C10" s="12">
        <f>C18*C39</f>
        <v>60.450805293005665</v>
      </c>
      <c r="D10" s="12">
        <f t="shared" si="0"/>
        <v>335.83780718336482</v>
      </c>
      <c r="E10" t="s">
        <v>28</v>
      </c>
    </row>
    <row r="11" spans="1:6" x14ac:dyDescent="0.35">
      <c r="A11" s="11" t="s">
        <v>48</v>
      </c>
      <c r="B11" s="11" t="s">
        <v>38</v>
      </c>
      <c r="C11" s="12">
        <f>C20*C40</f>
        <v>0</v>
      </c>
      <c r="D11" s="12">
        <f t="shared" si="0"/>
        <v>0</v>
      </c>
      <c r="E11" t="s">
        <v>28</v>
      </c>
    </row>
    <row r="12" spans="1:6" x14ac:dyDescent="0.35">
      <c r="A12" s="11" t="s">
        <v>49</v>
      </c>
      <c r="B12" s="11" t="s">
        <v>38</v>
      </c>
      <c r="C12" s="12">
        <f>C22*C41</f>
        <v>1.8899999999999995</v>
      </c>
      <c r="D12" s="12">
        <f t="shared" si="0"/>
        <v>10.499999999999998</v>
      </c>
      <c r="E12" t="s">
        <v>28</v>
      </c>
    </row>
    <row r="13" spans="1:6" x14ac:dyDescent="0.35">
      <c r="A13" s="11" t="s">
        <v>50</v>
      </c>
      <c r="B13" s="11" t="s">
        <v>38</v>
      </c>
      <c r="C13" s="12">
        <f>C24*C42</f>
        <v>49.263157894736842</v>
      </c>
      <c r="D13" s="12">
        <f t="shared" si="0"/>
        <v>273.68421052631578</v>
      </c>
      <c r="E13" t="s">
        <v>28</v>
      </c>
    </row>
    <row r="15" spans="1:6" x14ac:dyDescent="0.35">
      <c r="A15" s="13" t="s">
        <v>39</v>
      </c>
      <c r="B15" s="11"/>
      <c r="C15" s="12" t="s">
        <v>33</v>
      </c>
      <c r="D15" s="12" t="s">
        <v>34</v>
      </c>
    </row>
    <row r="16" spans="1:6" x14ac:dyDescent="0.35">
      <c r="A16" s="11" t="s">
        <v>10</v>
      </c>
      <c r="B16" t="s">
        <v>0</v>
      </c>
      <c r="C16" s="14">
        <v>0.18</v>
      </c>
      <c r="D16" s="21" t="s">
        <v>26</v>
      </c>
      <c r="E16" t="s">
        <v>44</v>
      </c>
    </row>
    <row r="17" spans="1:5" x14ac:dyDescent="0.35">
      <c r="A17" t="s">
        <v>40</v>
      </c>
      <c r="B17" t="s">
        <v>0</v>
      </c>
      <c r="C17" s="22">
        <f>D17*$C$16</f>
        <v>8.0999999999999996E-3</v>
      </c>
      <c r="D17" s="14">
        <v>4.4999999999999998E-2</v>
      </c>
      <c r="E17" t="s">
        <v>44</v>
      </c>
    </row>
    <row r="18" spans="1:5" x14ac:dyDescent="0.35">
      <c r="A18" t="s">
        <v>41</v>
      </c>
      <c r="B18" s="11" t="s">
        <v>0</v>
      </c>
      <c r="C18" s="22">
        <f>D18*$C$16</f>
        <v>3.2399999999999998E-3</v>
      </c>
      <c r="D18" s="14">
        <v>1.7999999999999999E-2</v>
      </c>
      <c r="E18" t="s">
        <v>44</v>
      </c>
    </row>
    <row r="19" spans="1:5" ht="16.5" x14ac:dyDescent="0.45">
      <c r="A19" s="16" t="s">
        <v>13</v>
      </c>
      <c r="B19" s="17" t="s">
        <v>0</v>
      </c>
      <c r="C19" s="18">
        <f>C18*2.29</f>
        <v>7.4195999999999993E-3</v>
      </c>
      <c r="D19" s="18">
        <f>D18*2.29</f>
        <v>4.122E-2</v>
      </c>
      <c r="E19" t="s">
        <v>44</v>
      </c>
    </row>
    <row r="20" spans="1:5" x14ac:dyDescent="0.35">
      <c r="A20" t="s">
        <v>42</v>
      </c>
      <c r="B20" s="17" t="s">
        <v>0</v>
      </c>
      <c r="C20" s="22">
        <f>D20*$C$16</f>
        <v>0</v>
      </c>
      <c r="D20" s="14">
        <v>0</v>
      </c>
      <c r="E20" t="s">
        <v>44</v>
      </c>
    </row>
    <row r="21" spans="1:5" ht="16.5" x14ac:dyDescent="0.45">
      <c r="A21" s="16" t="s">
        <v>14</v>
      </c>
      <c r="B21" s="17" t="s">
        <v>0</v>
      </c>
      <c r="C21" s="18">
        <f>C20*1.21</f>
        <v>0</v>
      </c>
      <c r="D21" s="18">
        <f>D20*1.21</f>
        <v>0</v>
      </c>
      <c r="E21" t="s">
        <v>44</v>
      </c>
    </row>
    <row r="22" spans="1:5" x14ac:dyDescent="0.35">
      <c r="A22" s="11" t="s">
        <v>43</v>
      </c>
      <c r="B22" s="11" t="s">
        <v>0</v>
      </c>
      <c r="C22" s="22">
        <f>D22*$C$16</f>
        <v>3.5999999999999999E-3</v>
      </c>
      <c r="D22" s="14">
        <v>0.02</v>
      </c>
      <c r="E22" t="s">
        <v>44</v>
      </c>
    </row>
    <row r="23" spans="1:5" x14ac:dyDescent="0.35">
      <c r="A23" s="17" t="s">
        <v>15</v>
      </c>
      <c r="B23" s="17" t="s">
        <v>0</v>
      </c>
      <c r="C23" s="23">
        <f>C22/(40/56)</f>
        <v>5.0399999999999993E-3</v>
      </c>
      <c r="D23" s="19">
        <f>D22/(40/56)</f>
        <v>2.8000000000000001E-2</v>
      </c>
      <c r="E23" t="s">
        <v>44</v>
      </c>
    </row>
    <row r="24" spans="1:5" x14ac:dyDescent="0.35">
      <c r="A24" s="11" t="s">
        <v>36</v>
      </c>
      <c r="B24" s="11" t="s">
        <v>0</v>
      </c>
      <c r="C24" s="22">
        <f>D24*$C$16</f>
        <v>0.11699999999999999</v>
      </c>
      <c r="D24" s="14">
        <v>0.65</v>
      </c>
      <c r="E24" t="s">
        <v>44</v>
      </c>
    </row>
    <row r="26" spans="1:5" x14ac:dyDescent="0.35">
      <c r="A26" s="6" t="s">
        <v>5</v>
      </c>
      <c r="C26" s="7"/>
    </row>
    <row r="27" spans="1:5" x14ac:dyDescent="0.35">
      <c r="A27" t="s">
        <v>7</v>
      </c>
      <c r="B27" s="11" t="s">
        <v>38</v>
      </c>
      <c r="C27" s="2">
        <v>5500</v>
      </c>
      <c r="D27" s="21" t="s">
        <v>26</v>
      </c>
      <c r="E27" s="24" t="s">
        <v>29</v>
      </c>
    </row>
    <row r="28" spans="1:5" x14ac:dyDescent="0.35">
      <c r="A28" t="s">
        <v>17</v>
      </c>
      <c r="B28" s="11" t="s">
        <v>38</v>
      </c>
      <c r="C28" s="2">
        <v>5900</v>
      </c>
      <c r="D28" s="21" t="s">
        <v>26</v>
      </c>
      <c r="E28" s="24" t="s">
        <v>29</v>
      </c>
    </row>
    <row r="29" spans="1:5" x14ac:dyDescent="0.35">
      <c r="A29" t="s">
        <v>12</v>
      </c>
      <c r="B29" s="11" t="s">
        <v>38</v>
      </c>
      <c r="C29" s="2">
        <v>5000</v>
      </c>
      <c r="D29" s="21" t="s">
        <v>26</v>
      </c>
      <c r="E29" s="24" t="s">
        <v>29</v>
      </c>
    </row>
    <row r="30" spans="1:5" x14ac:dyDescent="0.35">
      <c r="A30" t="s">
        <v>20</v>
      </c>
      <c r="B30" s="11" t="s">
        <v>38</v>
      </c>
      <c r="C30" s="2">
        <v>150</v>
      </c>
      <c r="D30" s="21" t="s">
        <v>26</v>
      </c>
      <c r="E30" s="24" t="s">
        <v>29</v>
      </c>
    </row>
    <row r="31" spans="1:5" x14ac:dyDescent="0.35">
      <c r="A31" t="s">
        <v>19</v>
      </c>
      <c r="B31" s="11" t="s">
        <v>38</v>
      </c>
      <c r="C31" s="2">
        <v>400</v>
      </c>
      <c r="D31" s="21" t="s">
        <v>26</v>
      </c>
      <c r="E31" s="24" t="s">
        <v>31</v>
      </c>
    </row>
    <row r="32" spans="1:5" x14ac:dyDescent="0.35">
      <c r="A32" t="s">
        <v>6</v>
      </c>
      <c r="B32" t="s">
        <v>0</v>
      </c>
      <c r="C32" s="8">
        <v>0.46</v>
      </c>
      <c r="D32" s="21" t="s">
        <v>26</v>
      </c>
      <c r="E32" t="s">
        <v>30</v>
      </c>
    </row>
    <row r="33" spans="1:5" x14ac:dyDescent="0.35">
      <c r="A33" t="s">
        <v>16</v>
      </c>
      <c r="B33" t="s">
        <v>0</v>
      </c>
      <c r="C33" s="8">
        <v>0.18</v>
      </c>
      <c r="D33" s="21" t="s">
        <v>26</v>
      </c>
      <c r="E33" t="s">
        <v>30</v>
      </c>
    </row>
    <row r="34" spans="1:5" x14ac:dyDescent="0.35">
      <c r="A34" t="s">
        <v>18</v>
      </c>
      <c r="B34" t="s">
        <v>0</v>
      </c>
      <c r="C34" s="8">
        <f>46%/2.29</f>
        <v>0.20087336244541484</v>
      </c>
      <c r="D34" s="21" t="s">
        <v>26</v>
      </c>
      <c r="E34" t="s">
        <v>30</v>
      </c>
    </row>
    <row r="35" spans="1:5" x14ac:dyDescent="0.35">
      <c r="A35" t="s">
        <v>11</v>
      </c>
      <c r="B35" t="s">
        <v>0</v>
      </c>
      <c r="C35" s="8">
        <v>0.5</v>
      </c>
      <c r="D35" s="21" t="s">
        <v>26</v>
      </c>
      <c r="E35" t="s">
        <v>30</v>
      </c>
    </row>
    <row r="36" spans="1:5" x14ac:dyDescent="0.35">
      <c r="A36" t="s">
        <v>9</v>
      </c>
      <c r="B36" t="s">
        <v>0</v>
      </c>
      <c r="C36" s="15">
        <f>0.4*(40/56)</f>
        <v>0.28571428571428575</v>
      </c>
      <c r="D36" s="21" t="s">
        <v>26</v>
      </c>
      <c r="E36" t="s">
        <v>30</v>
      </c>
    </row>
    <row r="37" spans="1:5" x14ac:dyDescent="0.35">
      <c r="A37" t="s">
        <v>8</v>
      </c>
      <c r="B37" t="s">
        <v>0</v>
      </c>
      <c r="C37" s="8">
        <v>0.95</v>
      </c>
      <c r="D37" s="21" t="s">
        <v>26</v>
      </c>
      <c r="E37" t="s">
        <v>30</v>
      </c>
    </row>
    <row r="38" spans="1:5" x14ac:dyDescent="0.35">
      <c r="A38" t="s">
        <v>21</v>
      </c>
      <c r="B38" s="11" t="s">
        <v>38</v>
      </c>
      <c r="C38" s="26">
        <f>C27/C32</f>
        <v>11956.521739130434</v>
      </c>
      <c r="D38" s="21" t="s">
        <v>26</v>
      </c>
      <c r="E38" t="s">
        <v>28</v>
      </c>
    </row>
    <row r="39" spans="1:5" x14ac:dyDescent="0.35">
      <c r="A39" t="s">
        <v>22</v>
      </c>
      <c r="B39" s="11" t="s">
        <v>38</v>
      </c>
      <c r="C39" s="26">
        <f>(C28-(C33*C38))/C34</f>
        <v>18657.65595463138</v>
      </c>
      <c r="D39" s="21" t="s">
        <v>26</v>
      </c>
      <c r="E39" t="s">
        <v>32</v>
      </c>
    </row>
    <row r="40" spans="1:5" x14ac:dyDescent="0.35">
      <c r="A40" t="s">
        <v>23</v>
      </c>
      <c r="B40" s="11" t="s">
        <v>38</v>
      </c>
      <c r="C40" s="26">
        <f>C29/C35</f>
        <v>10000</v>
      </c>
      <c r="D40" s="21" t="s">
        <v>26</v>
      </c>
      <c r="E40" t="s">
        <v>28</v>
      </c>
    </row>
    <row r="41" spans="1:5" x14ac:dyDescent="0.35">
      <c r="A41" t="s">
        <v>24</v>
      </c>
      <c r="B41" s="11" t="s">
        <v>38</v>
      </c>
      <c r="C41" s="26">
        <f>C30/C36</f>
        <v>524.99999999999989</v>
      </c>
      <c r="D41" s="21" t="s">
        <v>26</v>
      </c>
      <c r="E41" t="s">
        <v>28</v>
      </c>
    </row>
    <row r="42" spans="1:5" x14ac:dyDescent="0.35">
      <c r="A42" t="s">
        <v>25</v>
      </c>
      <c r="B42" s="11" t="s">
        <v>38</v>
      </c>
      <c r="C42" s="26">
        <f>C31/C37</f>
        <v>421.0526315789474</v>
      </c>
      <c r="D42" s="21" t="s">
        <v>26</v>
      </c>
      <c r="E42" t="s">
        <v>28</v>
      </c>
    </row>
    <row r="48" spans="1:5" x14ac:dyDescent="0.35">
      <c r="C48" s="5"/>
    </row>
    <row r="49" spans="3:3" x14ac:dyDescent="0.35">
      <c r="C49" s="5"/>
    </row>
    <row r="51" spans="3:3" x14ac:dyDescent="0.35">
      <c r="C51" s="3"/>
    </row>
  </sheetData>
  <phoneticPr fontId="6" type="noConversion"/>
  <hyperlinks>
    <hyperlink ref="E27" r:id="rId1" location="notowania_tresc" xr:uid="{897BCCA1-DD20-4C25-86E2-E9EEBDCCC2BC}"/>
    <hyperlink ref="E28" r:id="rId2" location="notowania_tresc" xr:uid="{8BB24E40-9ED1-4F94-8808-DED291572732}"/>
    <hyperlink ref="E29" r:id="rId3" location="notowania_tresc" xr:uid="{625FBBF0-6F93-4365-BD9E-A2D9458FF80A}"/>
    <hyperlink ref="E30" r:id="rId4" location="notowania_tresc" xr:uid="{AE704005-E9F6-499F-9393-C60A371CE6B5}"/>
    <hyperlink ref="E31" r:id="rId5" xr:uid="{62B20C17-FA68-4D89-B1FF-5AB62DA226D1}"/>
  </hyperlinks>
  <pageMargins left="0.7" right="0.7" top="0.75" bottom="0.75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Produkt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Kolbusz</dc:creator>
  <cp:lastModifiedBy>Jan Kolbusz</cp:lastModifiedBy>
  <dcterms:created xsi:type="dcterms:W3CDTF">2015-06-05T18:17:20Z</dcterms:created>
  <dcterms:modified xsi:type="dcterms:W3CDTF">2022-09-12T04:16:09Z</dcterms:modified>
</cp:coreProperties>
</file>