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janko\Desktop\"/>
    </mc:Choice>
  </mc:AlternateContent>
  <xr:revisionPtr revIDLastSave="0" documentId="13_ncr:1_{AD4C5CB6-D972-4715-8C72-34C8C07FEF0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odel 2022 J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2" l="1"/>
  <c r="E47" i="2"/>
  <c r="E48" i="2"/>
  <c r="E49" i="2"/>
  <c r="E50" i="2"/>
  <c r="E51" i="2"/>
  <c r="E45" i="2"/>
  <c r="B46" i="2"/>
  <c r="B47" i="2"/>
  <c r="B48" i="2"/>
  <c r="B49" i="2"/>
  <c r="B50" i="2"/>
  <c r="B51" i="2"/>
  <c r="B45" i="2"/>
  <c r="B53" i="2"/>
  <c r="B54" i="2" s="1"/>
  <c r="C51" i="2" l="1"/>
  <c r="D51" i="2" s="1"/>
  <c r="C50" i="2"/>
  <c r="C45" i="2"/>
  <c r="D45" i="2" s="1"/>
  <c r="F10" i="2" s="1"/>
  <c r="C48" i="2"/>
  <c r="D48" i="2" s="1"/>
  <c r="C46" i="2"/>
  <c r="D46" i="2" s="1"/>
  <c r="C49" i="2"/>
  <c r="D49" i="2" s="1"/>
  <c r="C47" i="2"/>
  <c r="D47" i="2" s="1"/>
  <c r="F47" i="2" l="1"/>
  <c r="F12" i="2"/>
  <c r="F49" i="2"/>
  <c r="F14" i="2"/>
  <c r="F48" i="2"/>
  <c r="F13" i="2"/>
  <c r="F51" i="2"/>
  <c r="F16" i="2"/>
  <c r="F46" i="2"/>
  <c r="F11" i="2"/>
  <c r="F45" i="2"/>
  <c r="D50" i="2"/>
  <c r="G13" i="2"/>
  <c r="G11" i="2"/>
  <c r="G15" i="2"/>
  <c r="G12" i="2"/>
  <c r="G10" i="2"/>
  <c r="G14" i="2"/>
  <c r="G16" i="2"/>
  <c r="F50" i="2" l="1"/>
  <c r="F15" i="2"/>
</calcChain>
</file>

<file path=xl/sharedStrings.xml><?xml version="1.0" encoding="utf-8"?>
<sst xmlns="http://schemas.openxmlformats.org/spreadsheetml/2006/main" count="108" uniqueCount="53">
  <si>
    <t xml:space="preserve">Ołów (Pb) </t>
  </si>
  <si>
    <t xml:space="preserve">Kadm (Cd) </t>
  </si>
  <si>
    <t xml:space="preserve">Rtęć (Hg) </t>
  </si>
  <si>
    <t xml:space="preserve">Nikiel (Ni)  </t>
  </si>
  <si>
    <t xml:space="preserve">Cynk (Zn)  </t>
  </si>
  <si>
    <t xml:space="preserve">Miedź (Cu) </t>
  </si>
  <si>
    <t xml:space="preserve">Chrom (Cr)  </t>
  </si>
  <si>
    <t>j.m.</t>
  </si>
  <si>
    <t>Dawka osadu</t>
  </si>
  <si>
    <t>t s.m.o./ha/rok</t>
  </si>
  <si>
    <r>
      <t>t/m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</si>
  <si>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</si>
  <si>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kg</t>
  </si>
  <si>
    <t>[mg/kg s.m.]</t>
  </si>
  <si>
    <t>[mg]</t>
  </si>
  <si>
    <t>Różnica między zawartością aktualną a dopuszczalną PRZED podaniem osadu</t>
  </si>
  <si>
    <t>Różnica między zawartością aktualną a dopuszczalną PO podaniu osadu</t>
  </si>
  <si>
    <t>Głębokość warstwy ornej gleby</t>
  </si>
  <si>
    <t>cm</t>
  </si>
  <si>
    <t xml:space="preserve">Komórki o żółtym tle zawierają dane wsadowe do dowolnej modyfikacji </t>
  </si>
  <si>
    <t>Pozostałe kolory (biały i inne) sygnalizują dane wynikające ze zmiennych i algorytmu modelu - *nie* modyfikować</t>
  </si>
  <si>
    <t>Oznaczenia kolorowe:</t>
  </si>
  <si>
    <t>Sprawdzenie dawki</t>
  </si>
  <si>
    <t>wartość</t>
  </si>
  <si>
    <r>
      <rPr>
        <b/>
        <sz val="11"/>
        <color theme="1"/>
        <rFont val="Calibri"/>
        <family val="2"/>
        <charset val="238"/>
        <scheme val="minor"/>
      </rPr>
      <t>Krok 1:</t>
    </r>
    <r>
      <rPr>
        <sz val="11"/>
        <color theme="1"/>
        <rFont val="Calibri"/>
        <family val="2"/>
        <scheme val="minor"/>
      </rPr>
      <t xml:space="preserve"> Podaj zawartości metali ciężkich oznaczonych w osadzie</t>
    </r>
  </si>
  <si>
    <r>
      <rPr>
        <b/>
        <sz val="11"/>
        <color theme="1"/>
        <rFont val="Calibri"/>
        <family val="2"/>
        <charset val="238"/>
        <scheme val="minor"/>
      </rPr>
      <t>Krok 2:</t>
    </r>
    <r>
      <rPr>
        <sz val="11"/>
        <color theme="1"/>
        <rFont val="Calibri"/>
        <family val="2"/>
        <scheme val="minor"/>
      </rPr>
      <t xml:space="preserve"> Podaj zawartości metali ciężkich oznaczonych w glebie</t>
    </r>
  </si>
  <si>
    <t>mg/kg s.m.</t>
  </si>
  <si>
    <r>
      <rPr>
        <b/>
        <sz val="11"/>
        <color theme="1"/>
        <rFont val="Calibri"/>
        <family val="2"/>
        <charset val="238"/>
        <scheme val="minor"/>
      </rPr>
      <t>Krok 3:</t>
    </r>
    <r>
      <rPr>
        <sz val="11"/>
        <color theme="1"/>
        <rFont val="Calibri"/>
        <family val="2"/>
        <scheme val="minor"/>
      </rPr>
      <t xml:space="preserve"> Podaj p</t>
    </r>
    <r>
      <rPr>
        <sz val="11"/>
        <color theme="1"/>
        <rFont val="Calibri"/>
        <family val="2"/>
        <charset val="238"/>
        <scheme val="minor"/>
      </rPr>
      <t>rzewidywaną dawkę osadu określoną w tonach masy suchej na hektar na rok</t>
    </r>
  </si>
  <si>
    <t>Chrom (Cr) - zawartość dopuszczalna w glebie</t>
  </si>
  <si>
    <t>Cynk (Zn) - zawartość dopuszczalna w glebie</t>
  </si>
  <si>
    <t xml:space="preserve">Kadm (Cd) - zawartość dopuszczalna w glebie </t>
  </si>
  <si>
    <t xml:space="preserve">Miedź (Cu) - zawartość dopuszczalna w glebie </t>
  </si>
  <si>
    <t xml:space="preserve">Nikiel (Ni) - zawartość dopuszczalna w glebie </t>
  </si>
  <si>
    <t xml:space="preserve">Ołów (Pb) - zawartość dopuszczalna w glebie </t>
  </si>
  <si>
    <t xml:space="preserve">Rtęć (Hg) - zawartość dopuszczalna w glebie </t>
  </si>
  <si>
    <t>Pozycja</t>
  </si>
  <si>
    <t>Tabela wynikowa</t>
  </si>
  <si>
    <t>Zapas na ile lat? (patrz krok 6)</t>
  </si>
  <si>
    <t>Wyliczenia pośrednie</t>
  </si>
  <si>
    <t>Ciężar objętościowy gleby w stanie suchym</t>
  </si>
  <si>
    <t>Objętość warstwy ornej gleby</t>
  </si>
  <si>
    <t>Dotyczy metali ciężkich:</t>
  </si>
  <si>
    <t>Dotyczy cech gleby:</t>
  </si>
  <si>
    <r>
      <rPr>
        <b/>
        <sz val="11"/>
        <color theme="1"/>
        <rFont val="Calibri"/>
        <family val="2"/>
        <charset val="238"/>
        <scheme val="minor"/>
      </rPr>
      <t>Krok 6:</t>
    </r>
    <r>
      <rPr>
        <sz val="11"/>
        <color theme="1"/>
        <rFont val="Calibri"/>
        <family val="2"/>
        <scheme val="minor"/>
      </rPr>
      <t xml:space="preserve"> Dla własnej informacji, odczytaj z tabeli przez jak wiele lat, teoretycznie, można wprowadzać osad w tej dawce na glebę tak, aby *nie* przekroczyć dawki dopuszczalnej metali ciężkich.</t>
    </r>
  </si>
  <si>
    <t>Przejdź przez Krok 1 - 6 tak, aby ocenić czy dawka osadu wnosi nadmierne dawki metali ciężkich do gleby</t>
  </si>
  <si>
    <r>
      <rPr>
        <b/>
        <sz val="11"/>
        <color theme="1"/>
        <rFont val="Calibri"/>
        <family val="2"/>
        <charset val="238"/>
        <scheme val="minor"/>
      </rPr>
      <t>Krok 5:</t>
    </r>
    <r>
      <rPr>
        <sz val="11"/>
        <color theme="1"/>
        <rFont val="Calibri"/>
        <family val="2"/>
        <scheme val="minor"/>
      </rPr>
      <t xml:space="preserve"> Odczytaj z tabeli, czy dawka osadu jest dopuszczalna. Jeśli okaże się niedopuszczalna, zmniejsz dawkę</t>
    </r>
    <r>
      <rPr>
        <sz val="11"/>
        <color theme="1"/>
        <rFont val="Calibri"/>
        <family val="2"/>
        <charset val="238"/>
        <scheme val="minor"/>
      </rPr>
      <t xml:space="preserve"> osadu.</t>
    </r>
  </si>
  <si>
    <t>MIKROBIOTECH - ELIMINUJEMY ODPADY, TWORZYMY OSZCZĘDNOŚCI
662 127 637 | biuro@mikrobiotech.pl | www.mikrobiotech.pl</t>
  </si>
  <si>
    <r>
      <rPr>
        <b/>
        <sz val="11"/>
        <color theme="1"/>
        <rFont val="Calibri"/>
        <family val="2"/>
        <charset val="238"/>
        <scheme val="minor"/>
      </rPr>
      <t>Krok 4:</t>
    </r>
    <r>
      <rPr>
        <sz val="11"/>
        <color theme="1"/>
        <rFont val="Calibri"/>
        <family val="2"/>
        <scheme val="minor"/>
      </rPr>
      <t xml:space="preserve"> Sprawdź, czy przyjęte założenia co do jakości gleby zgadzają się z Twoimi (jeśli tak, to nie zmieniaj)</t>
    </r>
    <r>
      <rPr>
        <sz val="11"/>
        <color theme="1"/>
        <rFont val="Calibri"/>
        <family val="2"/>
        <charset val="238"/>
        <scheme val="minor"/>
      </rPr>
      <t xml:space="preserve"> (zródło: Dz.U. 2015 poz. 257; Załącznik nr 2 - wartości dla metali ciężkich dla gruntów średnich)</t>
    </r>
  </si>
  <si>
    <t>Oznaczenia kolorowe</t>
  </si>
  <si>
    <r>
      <t>Ilość wprowadzana wraz ze wskazaną dawką osadu (patrz B16)</t>
    </r>
    <r>
      <rPr>
        <b/>
        <sz val="10"/>
        <color theme="1"/>
        <rFont val="Calibri"/>
        <family val="2"/>
        <scheme val="minor"/>
      </rPr>
      <t xml:space="preserve"> w przeliczeniu na hektar </t>
    </r>
  </si>
  <si>
    <r>
      <t xml:space="preserve">Ilość wprowadzana wraz ze wskazaną dawką osadu (patrz B16) </t>
    </r>
    <r>
      <rPr>
        <b/>
        <sz val="10"/>
        <color theme="1"/>
        <rFont val="Calibri"/>
        <family val="2"/>
        <scheme val="minor"/>
      </rPr>
      <t>w przeliczeniu na s.m. gleby</t>
    </r>
  </si>
  <si>
    <r>
      <t xml:space="preserve">Zawartość w glebie </t>
    </r>
    <r>
      <rPr>
        <b/>
        <sz val="10"/>
        <color theme="1"/>
        <rFont val="Calibri"/>
        <family val="2"/>
        <scheme val="minor"/>
      </rPr>
      <t>PO</t>
    </r>
    <r>
      <rPr>
        <sz val="10"/>
        <color theme="1"/>
        <rFont val="Calibri"/>
        <family val="2"/>
        <scheme val="minor"/>
      </rPr>
      <t xml:space="preserve"> podaniu osadu</t>
    </r>
  </si>
  <si>
    <t>Masa warstwy ornej gleby w stanie suchym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</si>
</sst>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rgb="FF2E74B5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2" borderId="0" xfId="0" applyFill="1"/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2" fontId="3" fillId="0" borderId="0" xfId="0" applyNumberFormat="1" applyFont="1"/>
    <xf numFmtId="0" fontId="0" fillId="0" borderId="5" xfId="0" applyBorder="1" applyAlignment="1">
      <alignment textRotation="90" wrapText="1"/>
    </xf>
    <xf numFmtId="0" fontId="3" fillId="0" borderId="4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2" borderId="7" xfId="0" applyFill="1" applyBorder="1"/>
    <xf numFmtId="0" fontId="0" fillId="0" borderId="8" xfId="0" applyBorder="1" applyAlignment="1">
      <alignment horizontal="left"/>
    </xf>
    <xf numFmtId="0" fontId="3" fillId="0" borderId="9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4" borderId="2" xfId="0" applyFont="1" applyFill="1" applyBorder="1" applyAlignment="1">
      <alignment horizontal="left" wrapText="1"/>
    </xf>
    <xf numFmtId="0" fontId="0" fillId="4" borderId="0" xfId="0" applyFill="1" applyAlignment="1">
      <alignment horizontal="left"/>
    </xf>
    <xf numFmtId="0" fontId="0" fillId="4" borderId="6" xfId="0" applyFill="1" applyBorder="1" applyAlignment="1">
      <alignment horizontal="left"/>
    </xf>
    <xf numFmtId="0" fontId="7" fillId="0" borderId="4" xfId="0" applyFont="1" applyBorder="1" applyAlignment="1">
      <alignment horizontal="left"/>
    </xf>
    <xf numFmtId="1" fontId="0" fillId="0" borderId="6" xfId="0" applyNumberFormat="1" applyBorder="1"/>
    <xf numFmtId="2" fontId="3" fillId="0" borderId="7" xfId="0" applyNumberFormat="1" applyFont="1" applyBorder="1"/>
    <xf numFmtId="1" fontId="0" fillId="0" borderId="8" xfId="0" applyNumberFormat="1" applyBorder="1"/>
    <xf numFmtId="0" fontId="0" fillId="4" borderId="2" xfId="0" applyFill="1" applyBorder="1"/>
    <xf numFmtId="0" fontId="4" fillId="0" borderId="0" xfId="0" applyFont="1" applyAlignment="1">
      <alignment horizontal="left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1" xfId="0" applyBorder="1" applyAlignment="1">
      <alignment textRotation="90" wrapText="1"/>
    </xf>
    <xf numFmtId="0" fontId="0" fillId="4" borderId="6" xfId="0" applyFill="1" applyBorder="1" applyAlignment="1">
      <alignment horizontal="center"/>
    </xf>
    <xf numFmtId="2" fontId="0" fillId="0" borderId="6" xfId="0" applyNumberFormat="1" applyBorder="1"/>
    <xf numFmtId="2" fontId="0" fillId="0" borderId="8" xfId="0" applyNumberFormat="1" applyBorder="1"/>
    <xf numFmtId="0" fontId="0" fillId="4" borderId="4" xfId="0" applyFill="1" applyBorder="1"/>
    <xf numFmtId="0" fontId="0" fillId="4" borderId="1" xfId="0" applyFill="1" applyBorder="1"/>
    <xf numFmtId="0" fontId="0" fillId="4" borderId="5" xfId="0" applyFill="1" applyBorder="1"/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wrapText="1"/>
    </xf>
    <xf numFmtId="0" fontId="4" fillId="3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/>
    <xf numFmtId="0" fontId="9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789570</xdr:colOff>
      <xdr:row>1</xdr:row>
      <xdr:rowOff>3197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8CD9C0F-40A7-4ABD-A825-6813AD526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9570" cy="720000"/>
        </a:xfrm>
        <a:prstGeom prst="rect">
          <a:avLst/>
        </a:prstGeom>
      </xdr:spPr>
    </xdr:pic>
    <xdr:clientData/>
  </xdr:twoCellAnchor>
  <xdr:twoCellAnchor>
    <xdr:from>
      <xdr:col>3</xdr:col>
      <xdr:colOff>23091</xdr:colOff>
      <xdr:row>16</xdr:row>
      <xdr:rowOff>0</xdr:rowOff>
    </xdr:from>
    <xdr:to>
      <xdr:col>6</xdr:col>
      <xdr:colOff>1397000</xdr:colOff>
      <xdr:row>40</xdr:row>
      <xdr:rowOff>427182</xdr:rowOff>
    </xdr:to>
    <xdr:cxnSp macro="">
      <xdr:nvCxnSpPr>
        <xdr:cNvPr id="13" name="Łącznik prosty ze strzałką 12">
          <a:extLst>
            <a:ext uri="{FF2B5EF4-FFF2-40B4-BE49-F238E27FC236}">
              <a16:creationId xmlns:a16="http://schemas.microsoft.com/office/drawing/2014/main" id="{70EDF316-B34E-91DD-68A2-1BD5B5A54FEA}"/>
            </a:ext>
          </a:extLst>
        </xdr:cNvPr>
        <xdr:cNvCxnSpPr/>
      </xdr:nvCxnSpPr>
      <xdr:spPr>
        <a:xfrm flipV="1">
          <a:off x="5287818" y="3325091"/>
          <a:ext cx="4883727" cy="5795818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11546</xdr:colOff>
      <xdr:row>16</xdr:row>
      <xdr:rowOff>11545</xdr:rowOff>
    </xdr:from>
    <xdr:to>
      <xdr:col>5</xdr:col>
      <xdr:colOff>611909</xdr:colOff>
      <xdr:row>39</xdr:row>
      <xdr:rowOff>300182</xdr:rowOff>
    </xdr:to>
    <xdr:cxnSp macro="">
      <xdr:nvCxnSpPr>
        <xdr:cNvPr id="14" name="Łącznik prosty ze strzałką 13">
          <a:extLst>
            <a:ext uri="{FF2B5EF4-FFF2-40B4-BE49-F238E27FC236}">
              <a16:creationId xmlns:a16="http://schemas.microsoft.com/office/drawing/2014/main" id="{3F1A7B7C-8ED2-40C4-A448-8076F67E1FB4}"/>
            </a:ext>
          </a:extLst>
        </xdr:cNvPr>
        <xdr:cNvCxnSpPr/>
      </xdr:nvCxnSpPr>
      <xdr:spPr>
        <a:xfrm flipV="1">
          <a:off x="5276273" y="3336636"/>
          <a:ext cx="2897909" cy="5103091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350DE-EDB7-4D02-9A7F-8A54FCA2F4F9}">
  <dimension ref="A1:G60"/>
  <sheetViews>
    <sheetView tabSelected="1" topLeftCell="A30" zoomScale="55" zoomScaleNormal="55" workbookViewId="0">
      <selection activeCell="E57" sqref="E57"/>
    </sheetView>
  </sheetViews>
  <sheetFormatPr defaultRowHeight="14.5" outlineLevelRow="1" x14ac:dyDescent="0.35"/>
  <cols>
    <col min="1" max="1" width="47.7265625" customWidth="1"/>
    <col min="2" max="2" width="13.26953125" customWidth="1"/>
    <col min="3" max="3" width="14.453125" bestFit="1" customWidth="1"/>
    <col min="4" max="4" width="13.26953125" customWidth="1"/>
    <col min="5" max="5" width="19.6328125" bestFit="1" customWidth="1"/>
    <col min="6" max="6" width="19.36328125" customWidth="1"/>
    <col min="7" max="7" width="29" bestFit="1" customWidth="1"/>
  </cols>
  <sheetData>
    <row r="1" spans="1:7" ht="57" customHeight="1" x14ac:dyDescent="0.35">
      <c r="A1" s="40"/>
      <c r="B1" s="46" t="s">
        <v>46</v>
      </c>
      <c r="C1" s="47"/>
      <c r="D1" s="47"/>
      <c r="E1" s="47"/>
      <c r="F1" s="47"/>
      <c r="G1" s="47"/>
    </row>
    <row r="2" spans="1:7" outlineLevel="1" x14ac:dyDescent="0.35">
      <c r="A2" s="42" t="s">
        <v>21</v>
      </c>
      <c r="B2" s="42"/>
      <c r="C2" s="42"/>
      <c r="D2" s="42"/>
      <c r="E2" s="42"/>
      <c r="F2" s="42"/>
      <c r="G2" s="42"/>
    </row>
    <row r="3" spans="1:7" outlineLevel="1" x14ac:dyDescent="0.35">
      <c r="A3" s="43" t="s">
        <v>19</v>
      </c>
      <c r="B3" s="43"/>
      <c r="C3" s="43"/>
      <c r="D3" s="43"/>
      <c r="E3" s="43"/>
      <c r="F3" s="43"/>
      <c r="G3" s="43"/>
    </row>
    <row r="4" spans="1:7" outlineLevel="1" x14ac:dyDescent="0.35">
      <c r="A4" s="44" t="s">
        <v>20</v>
      </c>
      <c r="B4" s="44"/>
      <c r="C4" s="44"/>
      <c r="D4" s="44"/>
      <c r="E4" s="44"/>
      <c r="F4" s="44"/>
      <c r="G4" s="44"/>
    </row>
    <row r="5" spans="1:7" x14ac:dyDescent="0.35">
      <c r="A5" s="48" t="s">
        <v>48</v>
      </c>
      <c r="B5" s="9"/>
      <c r="C5" s="9"/>
      <c r="D5" s="9"/>
      <c r="E5" s="9"/>
      <c r="F5" s="9"/>
      <c r="G5" s="9"/>
    </row>
    <row r="6" spans="1:7" x14ac:dyDescent="0.35">
      <c r="A6" s="9"/>
      <c r="B6" s="9"/>
      <c r="C6" s="9"/>
      <c r="D6" s="9"/>
      <c r="E6" s="9"/>
      <c r="F6" s="9"/>
      <c r="G6" s="9"/>
    </row>
    <row r="7" spans="1:7" ht="21" x14ac:dyDescent="0.5">
      <c r="A7" s="45" t="s">
        <v>44</v>
      </c>
      <c r="B7" s="45"/>
      <c r="C7" s="45"/>
      <c r="D7" s="45"/>
      <c r="E7" s="45"/>
      <c r="F7" s="45"/>
      <c r="G7" s="45"/>
    </row>
    <row r="8" spans="1:7" ht="30" customHeight="1" x14ac:dyDescent="0.45">
      <c r="A8" s="12" t="s">
        <v>24</v>
      </c>
      <c r="B8" s="13"/>
      <c r="C8" s="14"/>
      <c r="D8" s="9"/>
      <c r="E8" s="24" t="s">
        <v>36</v>
      </c>
      <c r="F8" s="2"/>
      <c r="G8" s="14"/>
    </row>
    <row r="9" spans="1:7" x14ac:dyDescent="0.35">
      <c r="A9" s="21" t="s">
        <v>35</v>
      </c>
      <c r="B9" s="22" t="s">
        <v>23</v>
      </c>
      <c r="C9" s="23" t="s">
        <v>7</v>
      </c>
      <c r="D9" s="9"/>
      <c r="E9" s="21" t="s">
        <v>35</v>
      </c>
      <c r="F9" s="22" t="s">
        <v>22</v>
      </c>
      <c r="G9" s="23" t="s">
        <v>37</v>
      </c>
    </row>
    <row r="10" spans="1:7" x14ac:dyDescent="0.35">
      <c r="A10" s="3" t="s">
        <v>6</v>
      </c>
      <c r="B10" s="4">
        <v>11</v>
      </c>
      <c r="C10" s="15" t="s">
        <v>26</v>
      </c>
      <c r="D10" s="9"/>
      <c r="E10" s="3" t="s">
        <v>6</v>
      </c>
      <c r="F10" s="10" t="str">
        <f t="shared" ref="F10:F16" si="0">IF(D45&lt;B33,"DOPUSZCZALNA","NIEDOPUSZCZALNA")</f>
        <v>DOPUSZCZALNA</v>
      </c>
      <c r="G10" s="25">
        <f t="shared" ref="G10:G16" si="1">E45/C45</f>
        <v>1325.7575757575758</v>
      </c>
    </row>
    <row r="11" spans="1:7" x14ac:dyDescent="0.35">
      <c r="A11" s="3" t="s">
        <v>4</v>
      </c>
      <c r="B11" s="4">
        <v>706</v>
      </c>
      <c r="C11" s="15" t="s">
        <v>26</v>
      </c>
      <c r="E11" s="3" t="s">
        <v>4</v>
      </c>
      <c r="F11" s="10" t="str">
        <f t="shared" si="0"/>
        <v>DOPUSZCZALNA</v>
      </c>
      <c r="G11" s="25">
        <f t="shared" si="1"/>
        <v>32.872993389990562</v>
      </c>
    </row>
    <row r="12" spans="1:7" x14ac:dyDescent="0.35">
      <c r="A12" s="3" t="s">
        <v>1</v>
      </c>
      <c r="B12" s="4">
        <v>0.6</v>
      </c>
      <c r="C12" s="15" t="s">
        <v>26</v>
      </c>
      <c r="E12" s="3" t="s">
        <v>1</v>
      </c>
      <c r="F12" s="10" t="str">
        <f t="shared" si="0"/>
        <v>DOPUSZCZALNA</v>
      </c>
      <c r="G12" s="25">
        <f t="shared" si="1"/>
        <v>520.83333333333326</v>
      </c>
    </row>
    <row r="13" spans="1:7" x14ac:dyDescent="0.35">
      <c r="A13" s="3" t="s">
        <v>5</v>
      </c>
      <c r="B13" s="4">
        <v>138</v>
      </c>
      <c r="C13" s="15" t="s">
        <v>26</v>
      </c>
      <c r="E13" s="3" t="s">
        <v>5</v>
      </c>
      <c r="F13" s="10" t="str">
        <f t="shared" si="0"/>
        <v>DOPUSZCZALNA</v>
      </c>
      <c r="G13" s="25">
        <f t="shared" si="1"/>
        <v>65.700483091787433</v>
      </c>
    </row>
    <row r="14" spans="1:7" x14ac:dyDescent="0.35">
      <c r="A14" s="3" t="s">
        <v>3</v>
      </c>
      <c r="B14" s="4">
        <v>7.1</v>
      </c>
      <c r="C14" s="15" t="s">
        <v>26</v>
      </c>
      <c r="E14" s="3" t="s">
        <v>3</v>
      </c>
      <c r="F14" s="10" t="str">
        <f t="shared" si="0"/>
        <v>DOPUSZCZALNA</v>
      </c>
      <c r="G14" s="25">
        <f t="shared" si="1"/>
        <v>880.28169014084506</v>
      </c>
    </row>
    <row r="15" spans="1:7" x14ac:dyDescent="0.35">
      <c r="A15" s="3" t="s">
        <v>0</v>
      </c>
      <c r="B15" s="4">
        <v>11.8</v>
      </c>
      <c r="C15" s="15" t="s">
        <v>26</v>
      </c>
      <c r="E15" s="3" t="s">
        <v>0</v>
      </c>
      <c r="F15" s="10" t="str">
        <f t="shared" si="0"/>
        <v>DOPUSZCZALNA</v>
      </c>
      <c r="G15" s="25">
        <f t="shared" si="1"/>
        <v>918.43220338983042</v>
      </c>
    </row>
    <row r="16" spans="1:7" x14ac:dyDescent="0.35">
      <c r="A16" s="6" t="s">
        <v>2</v>
      </c>
      <c r="B16" s="16">
        <v>0.3</v>
      </c>
      <c r="C16" s="17" t="s">
        <v>26</v>
      </c>
      <c r="E16" s="6" t="s">
        <v>2</v>
      </c>
      <c r="F16" s="26" t="str">
        <f t="shared" si="0"/>
        <v>DOPUSZCZALNA</v>
      </c>
      <c r="G16" s="27">
        <f t="shared" si="1"/>
        <v>388.8888888888888</v>
      </c>
    </row>
    <row r="17" spans="1:7" ht="28" customHeight="1" x14ac:dyDescent="0.35">
      <c r="A17" s="12" t="s">
        <v>25</v>
      </c>
      <c r="B17" s="13"/>
      <c r="C17" s="14"/>
    </row>
    <row r="18" spans="1:7" x14ac:dyDescent="0.35">
      <c r="A18" s="21" t="s">
        <v>35</v>
      </c>
      <c r="B18" s="22" t="s">
        <v>23</v>
      </c>
      <c r="C18" s="23" t="s">
        <v>7</v>
      </c>
      <c r="G18" s="9"/>
    </row>
    <row r="19" spans="1:7" x14ac:dyDescent="0.35">
      <c r="A19" s="3" t="s">
        <v>6</v>
      </c>
      <c r="B19" s="4">
        <v>5</v>
      </c>
      <c r="C19" s="15" t="s">
        <v>26</v>
      </c>
    </row>
    <row r="20" spans="1:7" x14ac:dyDescent="0.35">
      <c r="A20" s="3" t="s">
        <v>4</v>
      </c>
      <c r="B20" s="4">
        <v>8.6</v>
      </c>
      <c r="C20" s="15" t="s">
        <v>26</v>
      </c>
    </row>
    <row r="21" spans="1:7" x14ac:dyDescent="0.35">
      <c r="A21" s="3" t="s">
        <v>1</v>
      </c>
      <c r="B21" s="4">
        <v>0.5</v>
      </c>
      <c r="C21" s="15" t="s">
        <v>26</v>
      </c>
      <c r="G21" s="9"/>
    </row>
    <row r="22" spans="1:7" x14ac:dyDescent="0.35">
      <c r="A22" s="3" t="s">
        <v>5</v>
      </c>
      <c r="B22" s="4">
        <v>6.48</v>
      </c>
      <c r="C22" s="15" t="s">
        <v>26</v>
      </c>
      <c r="G22" s="9"/>
    </row>
    <row r="23" spans="1:7" x14ac:dyDescent="0.35">
      <c r="A23" s="3" t="s">
        <v>3</v>
      </c>
      <c r="B23" s="4">
        <v>5</v>
      </c>
      <c r="C23" s="15" t="s">
        <v>26</v>
      </c>
      <c r="G23" s="9"/>
    </row>
    <row r="24" spans="1:7" x14ac:dyDescent="0.35">
      <c r="A24" s="3" t="s">
        <v>0</v>
      </c>
      <c r="B24" s="4">
        <v>7.98</v>
      </c>
      <c r="C24" s="15" t="s">
        <v>26</v>
      </c>
    </row>
    <row r="25" spans="1:7" x14ac:dyDescent="0.35">
      <c r="A25" s="6" t="s">
        <v>2</v>
      </c>
      <c r="B25" s="16">
        <v>0.64</v>
      </c>
      <c r="C25" s="17" t="s">
        <v>26</v>
      </c>
    </row>
    <row r="26" spans="1:7" ht="29" x14ac:dyDescent="0.35">
      <c r="A26" s="12" t="s">
        <v>27</v>
      </c>
      <c r="B26" s="13"/>
      <c r="C26" s="14"/>
    </row>
    <row r="27" spans="1:7" x14ac:dyDescent="0.35">
      <c r="A27" s="21" t="s">
        <v>35</v>
      </c>
      <c r="B27" s="22" t="s">
        <v>23</v>
      </c>
      <c r="C27" s="23" t="s">
        <v>7</v>
      </c>
    </row>
    <row r="28" spans="1:7" x14ac:dyDescent="0.35">
      <c r="A28" s="6" t="s">
        <v>8</v>
      </c>
      <c r="B28" s="16">
        <v>15</v>
      </c>
      <c r="C28" s="8" t="s">
        <v>9</v>
      </c>
    </row>
    <row r="29" spans="1:7" ht="58" x14ac:dyDescent="0.35">
      <c r="A29" s="41" t="s">
        <v>47</v>
      </c>
      <c r="B29" s="13"/>
      <c r="C29" s="14"/>
    </row>
    <row r="30" spans="1:7" x14ac:dyDescent="0.35">
      <c r="A30" s="21" t="s">
        <v>35</v>
      </c>
      <c r="B30" s="22" t="s">
        <v>23</v>
      </c>
      <c r="C30" s="23" t="s">
        <v>7</v>
      </c>
    </row>
    <row r="31" spans="1:7" ht="16.5" x14ac:dyDescent="0.35">
      <c r="A31" s="3" t="s">
        <v>39</v>
      </c>
      <c r="B31" s="4">
        <v>1.25</v>
      </c>
      <c r="C31" s="5" t="s">
        <v>10</v>
      </c>
    </row>
    <row r="32" spans="1:7" x14ac:dyDescent="0.35">
      <c r="A32" s="3" t="s">
        <v>17</v>
      </c>
      <c r="B32" s="4">
        <v>25</v>
      </c>
      <c r="C32" s="5" t="s">
        <v>18</v>
      </c>
    </row>
    <row r="33" spans="1:7" x14ac:dyDescent="0.35">
      <c r="A33" s="3" t="s">
        <v>28</v>
      </c>
      <c r="B33" s="4">
        <v>75</v>
      </c>
      <c r="C33" s="15" t="s">
        <v>26</v>
      </c>
    </row>
    <row r="34" spans="1:7" x14ac:dyDescent="0.35">
      <c r="A34" s="3" t="s">
        <v>29</v>
      </c>
      <c r="B34" s="4">
        <v>120</v>
      </c>
      <c r="C34" s="15" t="s">
        <v>26</v>
      </c>
    </row>
    <row r="35" spans="1:7" x14ac:dyDescent="0.35">
      <c r="A35" s="3" t="s">
        <v>30</v>
      </c>
      <c r="B35" s="4">
        <v>2</v>
      </c>
      <c r="C35" s="15" t="s">
        <v>26</v>
      </c>
    </row>
    <row r="36" spans="1:7" x14ac:dyDescent="0.35">
      <c r="A36" s="3" t="s">
        <v>31</v>
      </c>
      <c r="B36" s="4">
        <v>50</v>
      </c>
      <c r="C36" s="15" t="s">
        <v>26</v>
      </c>
    </row>
    <row r="37" spans="1:7" x14ac:dyDescent="0.35">
      <c r="A37" s="3" t="s">
        <v>32</v>
      </c>
      <c r="B37" s="4">
        <v>35</v>
      </c>
      <c r="C37" s="15" t="s">
        <v>26</v>
      </c>
    </row>
    <row r="38" spans="1:7" x14ac:dyDescent="0.35">
      <c r="A38" s="3" t="s">
        <v>33</v>
      </c>
      <c r="B38" s="4">
        <v>60</v>
      </c>
      <c r="C38" s="15" t="s">
        <v>26</v>
      </c>
      <c r="G38" s="9"/>
    </row>
    <row r="39" spans="1:7" x14ac:dyDescent="0.35">
      <c r="A39" s="3" t="s">
        <v>34</v>
      </c>
      <c r="B39" s="4">
        <v>1.2</v>
      </c>
      <c r="C39" s="17" t="s">
        <v>26</v>
      </c>
      <c r="G39" s="9"/>
    </row>
    <row r="40" spans="1:7" ht="43.5" x14ac:dyDescent="0.35">
      <c r="A40" s="18" t="s">
        <v>45</v>
      </c>
      <c r="B40" s="19"/>
      <c r="C40" s="20"/>
      <c r="G40" s="9"/>
    </row>
    <row r="41" spans="1:7" ht="58" x14ac:dyDescent="0.35">
      <c r="A41" s="18" t="s">
        <v>43</v>
      </c>
      <c r="B41" s="19"/>
      <c r="C41" s="20"/>
      <c r="G41" s="9"/>
    </row>
    <row r="42" spans="1:7" hidden="1" outlineLevel="1" x14ac:dyDescent="0.35">
      <c r="A42" s="29" t="s">
        <v>38</v>
      </c>
      <c r="B42" s="9"/>
      <c r="C42" s="9"/>
      <c r="G42" s="9"/>
    </row>
    <row r="43" spans="1:7" ht="109.5" hidden="1" outlineLevel="1" x14ac:dyDescent="0.35">
      <c r="A43" s="1"/>
      <c r="B43" s="49" t="s">
        <v>49</v>
      </c>
      <c r="C43" s="49" t="s">
        <v>50</v>
      </c>
      <c r="D43" s="49" t="s">
        <v>51</v>
      </c>
      <c r="E43" s="33" t="s">
        <v>15</v>
      </c>
      <c r="F43" s="11" t="s">
        <v>16</v>
      </c>
      <c r="G43" s="9"/>
    </row>
    <row r="44" spans="1:7" hidden="1" outlineLevel="1" x14ac:dyDescent="0.35">
      <c r="A44" s="28" t="s">
        <v>41</v>
      </c>
      <c r="B44" s="30" t="s">
        <v>14</v>
      </c>
      <c r="C44" s="31" t="s">
        <v>13</v>
      </c>
      <c r="D44" s="32" t="s">
        <v>13</v>
      </c>
      <c r="E44" s="31" t="s">
        <v>13</v>
      </c>
      <c r="F44" s="34" t="s">
        <v>13</v>
      </c>
      <c r="G44" s="9"/>
    </row>
    <row r="45" spans="1:7" ht="13" hidden="1" customHeight="1" outlineLevel="1" x14ac:dyDescent="0.35">
      <c r="A45" s="3" t="s">
        <v>6</v>
      </c>
      <c r="B45">
        <f t="shared" ref="B45:B51" si="2">$B$28*1000*B10</f>
        <v>165000</v>
      </c>
      <c r="C45">
        <f t="shared" ref="C45:C51" si="3">B45/$B$54</f>
        <v>5.28E-2</v>
      </c>
      <c r="D45" s="10">
        <f t="shared" ref="D45:D51" si="4">C45+B19</f>
        <v>5.0528000000000004</v>
      </c>
      <c r="E45">
        <f>B33-B19</f>
        <v>70</v>
      </c>
      <c r="F45" s="35">
        <f t="shared" ref="F45:F51" si="5">B33-D45</f>
        <v>69.947199999999995</v>
      </c>
      <c r="G45" s="9"/>
    </row>
    <row r="46" spans="1:7" ht="13" hidden="1" customHeight="1" outlineLevel="1" x14ac:dyDescent="0.35">
      <c r="A46" s="3" t="s">
        <v>4</v>
      </c>
      <c r="B46">
        <f t="shared" si="2"/>
        <v>10590000</v>
      </c>
      <c r="C46">
        <f t="shared" si="3"/>
        <v>3.3887999999999998</v>
      </c>
      <c r="D46" s="10">
        <f t="shared" si="4"/>
        <v>11.988799999999999</v>
      </c>
      <c r="E46">
        <f t="shared" ref="E46:E51" si="6">B34-B20</f>
        <v>111.4</v>
      </c>
      <c r="F46" s="35">
        <f t="shared" si="5"/>
        <v>108.0112</v>
      </c>
      <c r="G46" s="9"/>
    </row>
    <row r="47" spans="1:7" ht="13" hidden="1" customHeight="1" outlineLevel="1" x14ac:dyDescent="0.35">
      <c r="A47" s="3" t="s">
        <v>1</v>
      </c>
      <c r="B47">
        <f t="shared" si="2"/>
        <v>9000</v>
      </c>
      <c r="C47">
        <f t="shared" si="3"/>
        <v>2.8800000000000002E-3</v>
      </c>
      <c r="D47" s="10">
        <f t="shared" si="4"/>
        <v>0.50287999999999999</v>
      </c>
      <c r="E47">
        <f t="shared" si="6"/>
        <v>1.5</v>
      </c>
      <c r="F47" s="35">
        <f t="shared" si="5"/>
        <v>1.49712</v>
      </c>
      <c r="G47" s="9"/>
    </row>
    <row r="48" spans="1:7" ht="13" hidden="1" customHeight="1" outlineLevel="1" x14ac:dyDescent="0.35">
      <c r="A48" s="3" t="s">
        <v>5</v>
      </c>
      <c r="B48">
        <f t="shared" si="2"/>
        <v>2070000</v>
      </c>
      <c r="C48">
        <f t="shared" si="3"/>
        <v>0.66239999999999999</v>
      </c>
      <c r="D48" s="10">
        <f t="shared" si="4"/>
        <v>7.1424000000000003</v>
      </c>
      <c r="E48">
        <f t="shared" si="6"/>
        <v>43.519999999999996</v>
      </c>
      <c r="F48" s="35">
        <f t="shared" si="5"/>
        <v>42.857599999999998</v>
      </c>
      <c r="G48" s="9"/>
    </row>
    <row r="49" spans="1:7" ht="13" hidden="1" customHeight="1" outlineLevel="1" x14ac:dyDescent="0.35">
      <c r="A49" s="3" t="s">
        <v>3</v>
      </c>
      <c r="B49">
        <f t="shared" si="2"/>
        <v>106500</v>
      </c>
      <c r="C49">
        <f t="shared" si="3"/>
        <v>3.4079999999999999E-2</v>
      </c>
      <c r="D49" s="10">
        <f t="shared" si="4"/>
        <v>5.0340800000000003</v>
      </c>
      <c r="E49">
        <f t="shared" si="6"/>
        <v>30</v>
      </c>
      <c r="F49" s="35">
        <f t="shared" si="5"/>
        <v>29.965920000000001</v>
      </c>
      <c r="G49" s="9"/>
    </row>
    <row r="50" spans="1:7" ht="13" hidden="1" customHeight="1" outlineLevel="1" x14ac:dyDescent="0.35">
      <c r="A50" s="3" t="s">
        <v>0</v>
      </c>
      <c r="B50">
        <f t="shared" si="2"/>
        <v>177000</v>
      </c>
      <c r="C50">
        <f t="shared" si="3"/>
        <v>5.6640000000000003E-2</v>
      </c>
      <c r="D50" s="10">
        <f t="shared" si="4"/>
        <v>8.0366400000000002</v>
      </c>
      <c r="E50">
        <f t="shared" si="6"/>
        <v>52.019999999999996</v>
      </c>
      <c r="F50" s="35">
        <f t="shared" si="5"/>
        <v>51.963360000000002</v>
      </c>
      <c r="G50" s="9"/>
    </row>
    <row r="51" spans="1:7" ht="13" hidden="1" customHeight="1" outlineLevel="1" x14ac:dyDescent="0.35">
      <c r="A51" s="6" t="s">
        <v>2</v>
      </c>
      <c r="B51" s="7">
        <f t="shared" si="2"/>
        <v>4500</v>
      </c>
      <c r="C51" s="7">
        <f t="shared" si="3"/>
        <v>1.4400000000000001E-3</v>
      </c>
      <c r="D51" s="26">
        <f t="shared" si="4"/>
        <v>0.64144000000000001</v>
      </c>
      <c r="E51" s="7">
        <f t="shared" si="6"/>
        <v>0.55999999999999994</v>
      </c>
      <c r="F51" s="36">
        <f t="shared" si="5"/>
        <v>0.55855999999999995</v>
      </c>
      <c r="G51" s="9"/>
    </row>
    <row r="52" spans="1:7" ht="13" hidden="1" customHeight="1" outlineLevel="1" x14ac:dyDescent="0.35">
      <c r="A52" s="37" t="s">
        <v>42</v>
      </c>
      <c r="B52" s="38"/>
      <c r="C52" s="39"/>
      <c r="D52" s="9"/>
      <c r="E52" s="9"/>
      <c r="F52" s="9"/>
      <c r="G52" s="9"/>
    </row>
    <row r="53" spans="1:7" ht="13" hidden="1" customHeight="1" outlineLevel="1" x14ac:dyDescent="0.35">
      <c r="A53" s="3" t="s">
        <v>40</v>
      </c>
      <c r="B53">
        <f>10000*(B32/100)</f>
        <v>2500</v>
      </c>
      <c r="C53" s="5" t="s">
        <v>11</v>
      </c>
      <c r="D53" s="9"/>
      <c r="E53" s="9"/>
      <c r="F53" s="9"/>
      <c r="G53" s="9"/>
    </row>
    <row r="54" spans="1:7" ht="13" hidden="1" customHeight="1" outlineLevel="1" x14ac:dyDescent="0.35">
      <c r="A54" s="6" t="s">
        <v>52</v>
      </c>
      <c r="B54" s="7">
        <f>B31*1000*B53</f>
        <v>3125000</v>
      </c>
      <c r="C54" s="8" t="s">
        <v>12</v>
      </c>
      <c r="D54" s="9"/>
      <c r="E54" s="9"/>
      <c r="F54" s="9"/>
      <c r="G54" s="9"/>
    </row>
    <row r="55" spans="1:7" ht="13" customHeight="1" collapsed="1" x14ac:dyDescent="0.35">
      <c r="A55" s="29" t="s">
        <v>38</v>
      </c>
      <c r="D55" s="9"/>
      <c r="E55" s="9"/>
      <c r="F55" s="9"/>
      <c r="G55" s="9"/>
    </row>
    <row r="56" spans="1:7" ht="13" customHeight="1" x14ac:dyDescent="0.35">
      <c r="D56" s="9"/>
      <c r="E56" s="9"/>
      <c r="F56" s="9"/>
      <c r="G56" s="9"/>
    </row>
    <row r="57" spans="1:7" ht="13" customHeight="1" x14ac:dyDescent="0.35">
      <c r="D57" s="9"/>
      <c r="E57" s="9"/>
      <c r="F57" s="9"/>
      <c r="G57" s="9"/>
    </row>
    <row r="58" spans="1:7" ht="13" customHeight="1" x14ac:dyDescent="0.35">
      <c r="D58" s="9"/>
      <c r="E58" s="9"/>
      <c r="F58" s="9"/>
      <c r="G58" s="9"/>
    </row>
    <row r="59" spans="1:7" ht="13" customHeight="1" x14ac:dyDescent="0.35">
      <c r="D59" s="9"/>
      <c r="E59" s="9"/>
      <c r="F59" s="9"/>
      <c r="G59" s="9"/>
    </row>
    <row r="60" spans="1:7" ht="13" customHeight="1" x14ac:dyDescent="0.35">
      <c r="D60" s="9"/>
      <c r="E60" s="9"/>
      <c r="F60" s="9"/>
      <c r="G60" s="9"/>
    </row>
  </sheetData>
  <mergeCells count="5">
    <mergeCell ref="A2:G2"/>
    <mergeCell ref="A3:G3"/>
    <mergeCell ref="A4:G4"/>
    <mergeCell ref="A7:G7"/>
    <mergeCell ref="B1:G1"/>
  </mergeCells>
  <conditionalFormatting sqref="F10:F16">
    <cfRule type="cellIs" dxfId="2" priority="3" operator="equal">
      <formula>"DOPUSZCZALNA"</formula>
    </cfRule>
  </conditionalFormatting>
  <conditionalFormatting sqref="F15">
    <cfRule type="cellIs" dxfId="1" priority="2" operator="equal">
      <formula>"NIEDOPUSZCZALNA"</formula>
    </cfRule>
  </conditionalFormatting>
  <conditionalFormatting sqref="F10:F16">
    <cfRule type="cellIs" dxfId="0" priority="1" operator="equal">
      <formula>"NIEDOPUSZCZALNA"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Model 2022 JK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</dc:creator>
  <cp:lastModifiedBy>Jan Kolbusz</cp:lastModifiedBy>
  <dcterms:created xsi:type="dcterms:W3CDTF">2015-06-05T18:17:20Z</dcterms:created>
  <dcterms:modified xsi:type="dcterms:W3CDTF">2022-09-12T04:17:58Z</dcterms:modified>
</cp:coreProperties>
</file>